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flowoverzicht" sheetId="1" r:id="rId4"/>
  </sheets>
  <definedNames>
    <definedName name="BegindatumBoekjaar">Cashflowoverzicht!$B$4</definedName>
  </definedNames>
  <calcPr/>
</workbook>
</file>

<file path=xl/sharedStrings.xml><?xml version="1.0" encoding="utf-8"?>
<sst xmlns="http://schemas.openxmlformats.org/spreadsheetml/2006/main" count="45" uniqueCount="40">
  <si>
    <r>
      <t>Cashflow</t>
    </r>
    <r>
      <rPr>
        <rFont val="Franklin Gothic Medium"/>
        <b/>
        <color rgb="FF262626"/>
        <sz val="28.0"/>
      </rPr>
      <t>Afschrift</t>
    </r>
  </si>
  <si>
    <t>Fiscaal jaar begint:</t>
  </si>
  <si>
    <t>(Voor) Opstarten</t>
  </si>
  <si>
    <t>Totaal</t>
  </si>
  <si>
    <t>GMT</t>
  </si>
  <si>
    <t>Item GMT</t>
  </si>
  <si>
    <t>Contanten in kas (begin van maand)</t>
  </si>
  <si>
    <t>Kasontvangsten</t>
  </si>
  <si>
    <t>Contante verkoop</t>
  </si>
  <si>
    <t>Geïnde rekeningen</t>
  </si>
  <si>
    <t>Lening/andere contanten</t>
  </si>
  <si>
    <t>Totale beschikbare contanten (voor uitbetaling)</t>
  </si>
  <si>
    <t>Uitbetaalde contanten</t>
  </si>
  <si>
    <t>Aankopen (koopwaar)</t>
  </si>
  <si>
    <t>Aankopen (specificeren)</t>
  </si>
  <si>
    <t>Brutolonen (exacte opnames)</t>
  </si>
  <si>
    <t>Loonkosten (belastingen enz.)</t>
  </si>
  <si>
    <t>Externe services</t>
  </si>
  <si>
    <t>Kantoorartikelen en dergelijke</t>
  </si>
  <si>
    <t>Reparaties en onderhoud</t>
  </si>
  <si>
    <t>Reclame</t>
  </si>
  <si>
    <t>Auto, bezorging en reizen</t>
  </si>
  <si>
    <t>Boekhouding en juridisch</t>
  </si>
  <si>
    <t>Huur</t>
  </si>
  <si>
    <t>Telefoon</t>
  </si>
  <si>
    <t>Gas, water, elektra</t>
  </si>
  <si>
    <t>Verzekeringen</t>
  </si>
  <si>
    <t>Belastingen (onroerend goed enz.)</t>
  </si>
  <si>
    <t>Rente</t>
  </si>
  <si>
    <t>Overige uitgaven (specificeren)</t>
  </si>
  <si>
    <t>Overige (specificeren)</t>
  </si>
  <si>
    <t>Diversen</t>
  </si>
  <si>
    <t>Uitbetaalde contanten (geen W&amp;V)</t>
  </si>
  <si>
    <t>Betaling hoofdsom lening</t>
  </si>
  <si>
    <t>Kapitaalaankopen (specificeren)</t>
  </si>
  <si>
    <t>Overige opstartkosten</t>
  </si>
  <si>
    <t>Reserve en/of borg</t>
  </si>
  <si>
    <t>Opname van eigenaar</t>
  </si>
  <si>
    <t>Totaal uitbetaalde contanten</t>
  </si>
  <si>
    <t>Cashpositie (einde van maand)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</si>
</sst>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"/>
    <numFmt numFmtId="165" formatCode="dd"/>
    <numFmt numFmtId="166" formatCode="0_);\-0_)"/>
  </numFmts>
  <fonts count="11">
    <font>
      <sz val="10.0"/>
      <color rgb="FF262626"/>
      <name val="Arial"/>
    </font>
    <font>
      <b/>
      <sz val="28.0"/>
      <color theme="4"/>
      <name val="Libre Franklin"/>
    </font>
    <font>
      <sz val="10.0"/>
      <color rgb="FF262626"/>
      <name val="Libre Franklin"/>
    </font>
    <font>
      <b/>
      <sz val="11.0"/>
      <color rgb="FF246979"/>
      <name val="Libre Franklin"/>
    </font>
    <font>
      <sz val="14.0"/>
      <color rgb="FF262626"/>
      <name val="Libre Franklin"/>
    </font>
    <font>
      <sz val="9.0"/>
      <color rgb="FF262626"/>
      <name val="Libre Franklin"/>
    </font>
    <font>
      <sz val="18.0"/>
      <color rgb="FF262626"/>
      <name val="Libre Franklin"/>
    </font>
    <font>
      <b/>
      <sz val="12.0"/>
      <color rgb="FF262626"/>
      <name val="Libre Franklin"/>
    </font>
    <font>
      <sz val="11.0"/>
      <color rgb="FF262626"/>
      <name val="Libre Franklin"/>
    </font>
    <font>
      <sz val="10.0"/>
      <color rgb="FF7F7F7F"/>
      <name val="Libre Franklin"/>
    </font>
    <font>
      <sz val="10.0"/>
      <color theme="1"/>
      <name val="Libre Franklin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A2D7E3"/>
        <bgColor rgb="FFA2D7E3"/>
      </patternFill>
    </fill>
  </fills>
  <borders count="15">
    <border/>
    <border>
      <bottom style="double">
        <color rgb="FF262626"/>
      </bottom>
    </border>
    <border>
      <left/>
      <right/>
      <top/>
      <bottom style="thin">
        <color theme="0"/>
      </bottom>
    </border>
    <border>
      <left style="dotted">
        <color rgb="FFA5A5A5"/>
      </left>
      <right style="dotted">
        <color rgb="FFA5A5A5"/>
      </right>
    </border>
    <border>
      <left style="dotted">
        <color rgb="FFA5A5A5"/>
      </left>
      <right style="dotted">
        <color rgb="FFA5A5A5"/>
      </right>
      <top style="thin">
        <color theme="0"/>
      </top>
      <bottom style="thin">
        <color theme="0"/>
      </bottom>
    </border>
    <border>
      <left style="dotted">
        <color rgb="FFA5A5A5"/>
      </left>
      <right style="dotted">
        <color rgb="FFA5A5A5"/>
      </right>
      <bottom style="thick">
        <color theme="4"/>
      </bottom>
    </border>
    <border>
      <left/>
      <right/>
      <top style="thin">
        <color theme="0"/>
      </top>
      <bottom style="thin">
        <color theme="0"/>
      </bottom>
    </border>
    <border>
      <right style="dotted">
        <color rgb="FFA5A5A5"/>
      </right>
      <bottom style="medium">
        <color rgb="FF74C3D5"/>
      </bottom>
    </border>
    <border>
      <left style="dotted">
        <color rgb="FFA5A5A5"/>
      </left>
      <right style="dotted">
        <color rgb="FFA5A5A5"/>
      </right>
      <bottom style="medium">
        <color rgb="FF74C3D5"/>
      </bottom>
    </border>
    <border>
      <left/>
      <right/>
      <top style="thin">
        <color theme="0"/>
      </top>
      <bottom/>
    </border>
    <border>
      <left/>
      <right/>
      <top/>
      <bottom style="thick">
        <color theme="0"/>
      </bottom>
    </border>
    <border>
      <left/>
      <right style="dotted">
        <color rgb="FFA5A5A5"/>
      </right>
      <top/>
      <bottom style="medium">
        <color rgb="FF74C3D5"/>
      </bottom>
    </border>
    <border>
      <left/>
      <right/>
      <top/>
      <bottom/>
    </border>
    <border>
      <left style="dotted">
        <color rgb="FFA5A5A5"/>
      </left>
      <right style="dotted">
        <color rgb="FFA5A5A5"/>
      </right>
      <top/>
      <bottom style="medium">
        <color rgb="FF74C3D5"/>
      </bottom>
    </border>
    <border>
      <left style="dotted">
        <color rgb="FFA5A5A5"/>
      </left>
      <right/>
      <top style="thin">
        <color theme="0"/>
      </top>
      <bottom style="thin">
        <color theme="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bottom"/>
    </xf>
    <xf borderId="1" fillId="0" fontId="2" numFmtId="0" xfId="0" applyAlignment="1" applyBorder="1" applyFont="1">
      <alignment vertical="center"/>
    </xf>
    <xf borderId="1" fillId="0" fontId="3" numFmtId="0" xfId="0" applyAlignment="1" applyBorder="1" applyFont="1">
      <alignment horizontal="right" vertical="bottom"/>
    </xf>
    <xf borderId="2" fillId="2" fontId="2" numFmtId="0" xfId="0" applyAlignment="1" applyBorder="1" applyFill="1" applyFont="1">
      <alignment vertical="center"/>
    </xf>
    <xf borderId="0" fillId="0" fontId="4" numFmtId="0" xfId="0" applyAlignment="1" applyFont="1">
      <alignment vertical="bottom"/>
    </xf>
    <xf borderId="3" fillId="0" fontId="5" numFmtId="3" xfId="0" applyAlignment="1" applyBorder="1" applyFont="1" applyNumberFormat="1">
      <alignment horizontal="right" shrinkToFit="0" vertical="bottom" wrapText="1"/>
    </xf>
    <xf borderId="3" fillId="0" fontId="6" numFmtId="164" xfId="0" applyAlignment="1" applyBorder="1" applyFont="1" applyNumberFormat="1">
      <alignment horizontal="right" shrinkToFit="0" vertical="center" wrapText="1"/>
    </xf>
    <xf borderId="4" fillId="2" fontId="7" numFmtId="164" xfId="0" applyAlignment="1" applyBorder="1" applyFont="1" applyNumberFormat="1">
      <alignment horizontal="right" shrinkToFit="0" vertical="center" wrapText="1"/>
    </xf>
    <xf borderId="3" fillId="0" fontId="7" numFmtId="3" xfId="0" applyAlignment="1" applyBorder="1" applyFont="1" applyNumberFormat="1">
      <alignment horizontal="right" shrinkToFit="0" vertical="center" wrapText="1"/>
    </xf>
    <xf borderId="0" fillId="0" fontId="2" numFmtId="0" xfId="0" applyAlignment="1" applyFont="1">
      <alignment vertical="center"/>
    </xf>
    <xf borderId="0" fillId="0" fontId="2" numFmtId="14" xfId="0" applyAlignment="1" applyFont="1" applyNumberFormat="1">
      <alignment horizontal="left" vertical="center"/>
    </xf>
    <xf borderId="5" fillId="0" fontId="2" numFmtId="3" xfId="0" applyAlignment="1" applyBorder="1" applyFont="1" applyNumberFormat="1">
      <alignment horizontal="right" shrinkToFit="0" vertical="bottom" wrapText="1"/>
    </xf>
    <xf borderId="5" fillId="0" fontId="2" numFmtId="165" xfId="0" applyAlignment="1" applyBorder="1" applyFont="1" applyNumberFormat="1">
      <alignment horizontal="right" shrinkToFit="0" vertical="bottom" wrapText="1"/>
    </xf>
    <xf borderId="4" fillId="2" fontId="5" numFmtId="165" xfId="0" applyAlignment="1" applyBorder="1" applyFont="1" applyNumberFormat="1">
      <alignment horizontal="right" shrinkToFit="0" vertical="bottom" wrapText="1"/>
    </xf>
    <xf borderId="0" fillId="0" fontId="2" numFmtId="3" xfId="0" applyAlignment="1" applyFont="1" applyNumberFormat="1">
      <alignment horizontal="right" shrinkToFit="0" vertical="bottom" wrapText="1"/>
    </xf>
    <xf borderId="0" fillId="0" fontId="5" numFmtId="165" xfId="0" applyAlignment="1" applyFont="1" applyNumberFormat="1">
      <alignment horizontal="right" shrinkToFit="0" vertical="bottom" wrapText="1"/>
    </xf>
    <xf borderId="6" fillId="2" fontId="5" numFmtId="165" xfId="0" applyAlignment="1" applyBorder="1" applyFont="1" applyNumberFormat="1">
      <alignment horizontal="right" shrinkToFit="0" vertical="bottom" wrapText="1"/>
    </xf>
    <xf borderId="0" fillId="0" fontId="5" numFmtId="3" xfId="0" applyAlignment="1" applyFont="1" applyNumberFormat="1">
      <alignment horizontal="right" shrinkToFit="0" vertical="bottom" wrapText="1"/>
    </xf>
    <xf borderId="7" fillId="0" fontId="8" numFmtId="166" xfId="0" applyAlignment="1" applyBorder="1" applyFont="1" applyNumberFormat="1">
      <alignment horizontal="left" vertical="center"/>
    </xf>
    <xf borderId="8" fillId="0" fontId="2" numFmtId="166" xfId="0" applyAlignment="1" applyBorder="1" applyFont="1" applyNumberFormat="1">
      <alignment horizontal="right" vertical="center"/>
    </xf>
    <xf borderId="4" fillId="2" fontId="2" numFmtId="166" xfId="0" applyAlignment="1" applyBorder="1" applyFont="1" applyNumberFormat="1">
      <alignment horizontal="right" vertical="bottom"/>
    </xf>
    <xf borderId="8" fillId="0" fontId="3" numFmtId="0" xfId="0" applyAlignment="1" applyBorder="1" applyFont="1">
      <alignment vertical="center"/>
    </xf>
    <xf borderId="6" fillId="2" fontId="2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0" fillId="0" fontId="9" numFmtId="166" xfId="0" applyAlignment="1" applyFont="1" applyNumberFormat="1">
      <alignment horizontal="left" vertical="center"/>
    </xf>
    <xf borderId="0" fillId="0" fontId="2" numFmtId="166" xfId="0" applyAlignment="1" applyFont="1" applyNumberFormat="1">
      <alignment horizontal="right" vertical="center"/>
    </xf>
    <xf borderId="6" fillId="2" fontId="2" numFmtId="166" xfId="0" applyAlignment="1" applyBorder="1" applyFont="1" applyNumberFormat="1">
      <alignment vertical="center"/>
    </xf>
    <xf borderId="0" fillId="0" fontId="2" numFmtId="166" xfId="0" applyAlignment="1" applyFont="1" applyNumberFormat="1">
      <alignment vertical="center"/>
    </xf>
    <xf borderId="9" fillId="2" fontId="2" numFmtId="0" xfId="0" applyAlignment="1" applyBorder="1" applyFont="1">
      <alignment vertical="center"/>
    </xf>
    <xf borderId="0" fillId="0" fontId="10" numFmtId="0" xfId="0" applyAlignment="1" applyFont="1">
      <alignment horizontal="left" vertical="center"/>
    </xf>
    <xf borderId="10" fillId="2" fontId="2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11" fillId="3" fontId="8" numFmtId="166" xfId="0" applyAlignment="1" applyBorder="1" applyFill="1" applyFont="1" applyNumberFormat="1">
      <alignment horizontal="left" vertical="center"/>
    </xf>
    <xf borderId="12" fillId="2" fontId="2" numFmtId="0" xfId="0" applyAlignment="1" applyBorder="1" applyFont="1">
      <alignment vertical="center"/>
    </xf>
    <xf borderId="13" fillId="3" fontId="2" numFmtId="166" xfId="0" applyAlignment="1" applyBorder="1" applyFont="1" applyNumberFormat="1">
      <alignment vertical="center"/>
    </xf>
    <xf borderId="14" fillId="2" fontId="2" numFmtId="166" xfId="0" applyAlignment="1" applyBorder="1" applyFont="1" applyNumberFormat="1">
      <alignment vertical="center"/>
    </xf>
    <xf borderId="0" fillId="0" fontId="2" numFmtId="0" xfId="0" applyAlignment="1" applyFont="1">
      <alignment horizontal="center" vertical="bottom"/>
    </xf>
    <xf borderId="0" fillId="0" fontId="8" numFmtId="0" xfId="0" applyAlignment="1" applyFont="1">
      <alignment horizontal="left" vertical="bottom"/>
    </xf>
    <xf borderId="0" fillId="0" fontId="9" numFmtId="0" xfId="0" applyAlignment="1" applyFont="1">
      <alignment horizontal="left" vertical="center"/>
    </xf>
    <xf borderId="6" fillId="2" fontId="2" numFmtId="3" xfId="0" applyAlignment="1" applyBorder="1" applyFont="1" applyNumberFormat="1">
      <alignment vertical="center"/>
    </xf>
    <xf borderId="0" fillId="0" fontId="2" numFmtId="3" xfId="0" applyAlignment="1" applyFont="1" applyNumberFormat="1">
      <alignment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bottom"/>
    </xf>
    <xf borderId="7" fillId="0" fontId="3" numFmtId="0" xfId="0" applyAlignment="1" applyBorder="1" applyFont="1">
      <alignment vertical="bottom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1AA2B5"/>
      </a:folHlink>
    </a:clrScheme>
    <a:fontScheme name="Sheets">
      <a:majorFont>
        <a:latin typeface="Libre Franklin"/>
        <a:ea typeface="Libre Franklin"/>
        <a:cs typeface="Libre Franklin"/>
      </a:majorFont>
      <a:minorFont>
        <a:latin typeface="Libre Franklin"/>
        <a:ea typeface="Libre Franklin"/>
        <a:cs typeface="Libre Frankli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.29"/>
    <col customWidth="1" min="2" max="2" width="40.29"/>
    <col customWidth="1" min="3" max="3" width="2.86"/>
    <col customWidth="1" min="4" max="4" width="9.43"/>
    <col customWidth="1" min="5" max="16" width="9.57"/>
    <col customWidth="1" min="17" max="17" width="2.86"/>
    <col customWidth="1" min="18" max="26" width="8.71"/>
  </cols>
  <sheetData>
    <row r="1" ht="42.0" customHeight="1">
      <c r="B1" s="1" t="s">
        <v>0</v>
      </c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2.5" customHeight="1">
      <c r="Q2" s="4"/>
    </row>
    <row r="3" ht="25.5" customHeight="1">
      <c r="B3" s="5" t="s">
        <v>1</v>
      </c>
      <c r="D3" s="6" t="s">
        <v>2</v>
      </c>
      <c r="E3" s="7" t="str">
        <f>UPPER(TEXT(BegindatumBoekjaar,"mmm"))</f>
        <v>JAN.</v>
      </c>
      <c r="F3" s="7" t="str">
        <f>UPPER(TEXT(EOMONTH(BegindatumBoekjaar,1),"mmm"))</f>
        <v>FEB.</v>
      </c>
      <c r="G3" s="7" t="str">
        <f>UPPER(TEXT(EOMONTH(BegindatumBoekjaar,2),"mmm"))</f>
        <v>MRT.</v>
      </c>
      <c r="H3" s="7" t="str">
        <f>UPPER(TEXT(EOMONTH(BegindatumBoekjaar,3),"mmm"))</f>
        <v>APR.</v>
      </c>
      <c r="I3" s="7" t="str">
        <f>UPPER(TEXT(EOMONTH(BegindatumBoekjaar,4),"mmm"))</f>
        <v>MEI</v>
      </c>
      <c r="J3" s="7" t="str">
        <f>UPPER(TEXT(EOMONTH(BegindatumBoekjaar,5),"mmm"))</f>
        <v>JUN.</v>
      </c>
      <c r="K3" s="7" t="str">
        <f>UPPER(TEXT(EOMONTH(BegindatumBoekjaar,6),"mmm"))</f>
        <v>JUL.</v>
      </c>
      <c r="L3" s="7" t="str">
        <f>UPPER(TEXT(EOMONTH(BegindatumBoekjaar,7),"mmm"))</f>
        <v>AUG.</v>
      </c>
      <c r="M3" s="7" t="str">
        <f>UPPER(TEXT(EOMONTH(BegindatumBoekjaar,8),"mmm"))</f>
        <v>SEP.</v>
      </c>
      <c r="N3" s="7" t="str">
        <f>UPPER(TEXT(EOMONTH(BegindatumBoekjaar,9),"mmm"))</f>
        <v>OKT.</v>
      </c>
      <c r="O3" s="7" t="str">
        <f>UPPER(TEXT(EOMONTH(BegindatumBoekjaar,10),"mmm"))</f>
        <v>NOV.</v>
      </c>
      <c r="P3" s="7" t="str">
        <f>UPPER(TEXT(EOMONTH(BegindatumBoekjaar,11),"mmm"))</f>
        <v>DEC.</v>
      </c>
      <c r="Q3" s="8"/>
      <c r="R3" s="9" t="s">
        <v>3</v>
      </c>
      <c r="S3" s="10"/>
    </row>
    <row r="4" ht="12.75" customHeight="1">
      <c r="B4" s="11">
        <v>40913.0</v>
      </c>
      <c r="D4" s="12" t="s">
        <v>4</v>
      </c>
      <c r="E4" s="13">
        <f>BegindatumBoekjaar</f>
        <v>40913</v>
      </c>
      <c r="F4" s="13">
        <f>EOMONTH(E4,0)+DAY(BegindatumBoekjaar)</f>
        <v>40944</v>
      </c>
      <c r="G4" s="13">
        <f>EOMONTH(F4,0)+DAY(BegindatumBoekjaar)</f>
        <v>40973</v>
      </c>
      <c r="H4" s="13">
        <f>EOMONTH(G4,0)+DAY(BegindatumBoekjaar)</f>
        <v>41004</v>
      </c>
      <c r="I4" s="13">
        <f>EOMONTH(H4,0)+DAY(BegindatumBoekjaar)</f>
        <v>41034</v>
      </c>
      <c r="J4" s="13">
        <f>EOMONTH(I4,0)+DAY(BegindatumBoekjaar)</f>
        <v>41065</v>
      </c>
      <c r="K4" s="13">
        <f>EOMONTH(J4,0)+DAY(BegindatumBoekjaar)</f>
        <v>41095</v>
      </c>
      <c r="L4" s="13">
        <f>EOMONTH(K4,0)+DAY(BegindatumBoekjaar)</f>
        <v>41126</v>
      </c>
      <c r="M4" s="13">
        <f>EOMONTH(L4,0)+DAY(BegindatumBoekjaar)</f>
        <v>41157</v>
      </c>
      <c r="N4" s="13">
        <f>EOMONTH(M4,0)+DAY(BegindatumBoekjaar)</f>
        <v>41187</v>
      </c>
      <c r="O4" s="13">
        <f>EOMONTH(N4,0)+DAY(BegindatumBoekjaar)</f>
        <v>41218</v>
      </c>
      <c r="P4" s="13">
        <f>EOMONTH(O4,0)+DAY(BegindatumBoekjaar)</f>
        <v>41248</v>
      </c>
      <c r="Q4" s="14"/>
      <c r="R4" s="6" t="s">
        <v>5</v>
      </c>
      <c r="S4" s="10"/>
    </row>
    <row r="5" ht="17.25" customHeight="1">
      <c r="B5" s="11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8"/>
      <c r="S5" s="10"/>
    </row>
    <row r="6" ht="17.25" customHeight="1">
      <c r="B6" s="19" t="s">
        <v>6</v>
      </c>
      <c r="D6" s="20">
        <v>100.0</v>
      </c>
      <c r="E6" s="20">
        <f t="shared" ref="E6:P6" si="1">D48</f>
        <v>100</v>
      </c>
      <c r="F6" s="20">
        <f t="shared" si="1"/>
        <v>-125</v>
      </c>
      <c r="G6" s="20">
        <f t="shared" si="1"/>
        <v>45</v>
      </c>
      <c r="H6" s="20">
        <f t="shared" si="1"/>
        <v>-1</v>
      </c>
      <c r="I6" s="20">
        <f t="shared" si="1"/>
        <v>224</v>
      </c>
      <c r="J6" s="20">
        <f t="shared" si="1"/>
        <v>269</v>
      </c>
      <c r="K6" s="20">
        <f t="shared" si="1"/>
        <v>269</v>
      </c>
      <c r="L6" s="20">
        <f t="shared" si="1"/>
        <v>269</v>
      </c>
      <c r="M6" s="20">
        <f t="shared" si="1"/>
        <v>269</v>
      </c>
      <c r="N6" s="20">
        <f t="shared" si="1"/>
        <v>269</v>
      </c>
      <c r="O6" s="20">
        <f t="shared" si="1"/>
        <v>269</v>
      </c>
      <c r="P6" s="20">
        <f t="shared" si="1"/>
        <v>269</v>
      </c>
      <c r="Q6" s="21"/>
      <c r="R6" s="20">
        <f>P6</f>
        <v>269</v>
      </c>
      <c r="S6" s="22"/>
    </row>
    <row r="7" ht="17.25" customHeight="1">
      <c r="Q7" s="23"/>
    </row>
    <row r="8" ht="17.25" customHeight="1">
      <c r="B8" s="24" t="s">
        <v>7</v>
      </c>
      <c r="Q8" s="23"/>
    </row>
    <row r="9" ht="17.25" customHeight="1">
      <c r="B9" s="25" t="s">
        <v>8</v>
      </c>
      <c r="C9" s="23"/>
      <c r="D9" s="26"/>
      <c r="E9" s="26">
        <v>125.0</v>
      </c>
      <c r="F9" s="26">
        <v>120.0</v>
      </c>
      <c r="G9" s="26">
        <v>130.0</v>
      </c>
      <c r="H9" s="26">
        <v>100.0</v>
      </c>
      <c r="I9" s="26"/>
      <c r="J9" s="26"/>
      <c r="K9" s="26"/>
      <c r="L9" s="26"/>
      <c r="M9" s="26"/>
      <c r="N9" s="26"/>
      <c r="O9" s="26"/>
      <c r="P9" s="26"/>
      <c r="Q9" s="27"/>
      <c r="R9" s="28">
        <f>SUM(Cashflowoverzicht!$D9:$P9)</f>
        <v>475</v>
      </c>
    </row>
    <row r="10" ht="17.25" customHeight="1">
      <c r="B10" s="25" t="s">
        <v>9</v>
      </c>
      <c r="C10" s="23"/>
      <c r="D10" s="26"/>
      <c r="E10" s="26"/>
      <c r="F10" s="26"/>
      <c r="G10" s="26"/>
      <c r="H10" s="26">
        <v>75.0</v>
      </c>
      <c r="I10" s="26">
        <v>45.0</v>
      </c>
      <c r="J10" s="26"/>
      <c r="K10" s="26"/>
      <c r="L10" s="26"/>
      <c r="M10" s="26"/>
      <c r="N10" s="26"/>
      <c r="O10" s="26"/>
      <c r="P10" s="26"/>
      <c r="Q10" s="27"/>
      <c r="R10" s="28">
        <f>SUM(Cashflowoverzicht!$D10:$P10)</f>
        <v>120</v>
      </c>
    </row>
    <row r="11" ht="17.25" customHeight="1">
      <c r="B11" s="25" t="s">
        <v>10</v>
      </c>
      <c r="C11" s="29"/>
      <c r="D11" s="26"/>
      <c r="E11" s="26">
        <v>50.0</v>
      </c>
      <c r="F11" s="26">
        <v>50.0</v>
      </c>
      <c r="G11" s="26">
        <v>50.0</v>
      </c>
      <c r="H11" s="26">
        <v>50.0</v>
      </c>
      <c r="I11" s="26"/>
      <c r="J11" s="26"/>
      <c r="K11" s="26"/>
      <c r="L11" s="26"/>
      <c r="M11" s="26"/>
      <c r="N11" s="26"/>
      <c r="O11" s="26"/>
      <c r="P11" s="26"/>
      <c r="Q11" s="27"/>
      <c r="R11" s="28">
        <f>SUM(Cashflowoverzicht!$D11:$P11)</f>
        <v>200</v>
      </c>
    </row>
    <row r="12" ht="17.25" customHeight="1">
      <c r="B12" s="30" t="s">
        <v>3</v>
      </c>
      <c r="C12" s="31"/>
      <c r="D12" s="10">
        <f>SUBTOTAL(109,Cashflowoverzicht!$D$9:$D$11)</f>
        <v>0</v>
      </c>
      <c r="E12" s="10">
        <f>SUBTOTAL(109,Cashflowoverzicht!$E$9:$E$11)</f>
        <v>175</v>
      </c>
      <c r="F12" s="10">
        <f>SUBTOTAL(109,Cashflowoverzicht!$F$9:$F$11)</f>
        <v>170</v>
      </c>
      <c r="G12" s="10">
        <f>SUBTOTAL(109,Cashflowoverzicht!$G$9:$G$11)</f>
        <v>180</v>
      </c>
      <c r="H12" s="10">
        <f>SUBTOTAL(109,Cashflowoverzicht!$H$9:$H$11)</f>
        <v>225</v>
      </c>
      <c r="I12" s="10">
        <f>SUBTOTAL(109,Cashflowoverzicht!$I$9:$I$11)</f>
        <v>45</v>
      </c>
      <c r="J12" s="10">
        <f>SUBTOTAL(109,Cashflowoverzicht!$J$9:$J$11)</f>
        <v>0</v>
      </c>
      <c r="K12" s="10">
        <f>SUBTOTAL(109,Cashflowoverzicht!$K$9:$K$11)</f>
        <v>0</v>
      </c>
      <c r="L12" s="10">
        <f>SUBTOTAL(109,Cashflowoverzicht!$L$9:$L$11)</f>
        <v>0</v>
      </c>
      <c r="M12" s="10">
        <f>SUBTOTAL(109,Cashflowoverzicht!$M$9:$M$11)</f>
        <v>0</v>
      </c>
      <c r="N12" s="10">
        <f>SUBTOTAL(109,Cashflowoverzicht!$N$9:$N$11)</f>
        <v>0</v>
      </c>
      <c r="O12" s="10">
        <f>SUBTOTAL(109,Cashflowoverzicht!$O$9:$O$11)</f>
        <v>0</v>
      </c>
      <c r="P12" s="10">
        <f>SUBTOTAL(109,Cashflowoverzicht!$P$9:$P$11)</f>
        <v>0</v>
      </c>
      <c r="Q12" s="23"/>
      <c r="R12" s="10">
        <f>SUBTOTAL(109,Cashflowoverzicht!$R$9:$R$11)</f>
        <v>795</v>
      </c>
      <c r="S12" s="32"/>
    </row>
    <row r="13" ht="17.25" customHeight="1">
      <c r="B13" s="33" t="s">
        <v>11</v>
      </c>
      <c r="C13" s="34"/>
      <c r="D13" s="35">
        <f>D6+SUM(Cashflowoverzicht!$D$9:$D$11)</f>
        <v>100</v>
      </c>
      <c r="E13" s="35">
        <f>E6+SUM(Cashflowoverzicht!$E$9:$E$11)</f>
        <v>275</v>
      </c>
      <c r="F13" s="35">
        <f>F6+SUM(Cashflowoverzicht!$F$9:$F$11)</f>
        <v>45</v>
      </c>
      <c r="G13" s="35">
        <f>G6+SUM(Cashflowoverzicht!$G$9:$G$11)</f>
        <v>225</v>
      </c>
      <c r="H13" s="35">
        <f>H6+SUM(Cashflowoverzicht!$H$9:$H$11)</f>
        <v>224</v>
      </c>
      <c r="I13" s="35">
        <f>I6+SUM(Cashflowoverzicht!$I$9:$I$11)</f>
        <v>269</v>
      </c>
      <c r="J13" s="35">
        <f>J6+SUM(Cashflowoverzicht!$J$9:$J$11)</f>
        <v>269</v>
      </c>
      <c r="K13" s="35">
        <f>K6+SUM(Cashflowoverzicht!$K$9:$K$11)</f>
        <v>269</v>
      </c>
      <c r="L13" s="35">
        <f>L6+SUM(Cashflowoverzicht!$L$9:$L$11)</f>
        <v>269</v>
      </c>
      <c r="M13" s="35">
        <f>M6+SUM(Cashflowoverzicht!$M$9:$M$11)</f>
        <v>269</v>
      </c>
      <c r="N13" s="35">
        <f>N6+SUM(Cashflowoverzicht!$N$9:$N$11)</f>
        <v>269</v>
      </c>
      <c r="O13" s="35">
        <f>O6+SUM(Cashflowoverzicht!$O$9:$O$11)</f>
        <v>269</v>
      </c>
      <c r="P13" s="35">
        <f>P6+SUM(Cashflowoverzicht!$P$9:$P$11)</f>
        <v>269</v>
      </c>
      <c r="Q13" s="36"/>
      <c r="R13" s="35">
        <f>R6+SUM(Cashflowoverzicht!$R$9:$R$11)</f>
        <v>1064</v>
      </c>
      <c r="S13" s="32"/>
    </row>
    <row r="14" ht="17.25" customHeight="1">
      <c r="B14" s="37"/>
    </row>
    <row r="15" ht="17.25" customHeight="1">
      <c r="B15" s="38" t="s">
        <v>12</v>
      </c>
      <c r="C15" s="23"/>
      <c r="Q15" s="23"/>
    </row>
    <row r="16" ht="17.25" customHeight="1">
      <c r="B16" s="39" t="s">
        <v>13</v>
      </c>
      <c r="C16" s="23"/>
      <c r="D16" s="26"/>
      <c r="E16" s="26">
        <v>400.0</v>
      </c>
      <c r="F16" s="26"/>
      <c r="G16" s="26">
        <v>226.0</v>
      </c>
      <c r="H16" s="26"/>
      <c r="I16" s="26"/>
      <c r="J16" s="26"/>
      <c r="K16" s="26"/>
      <c r="L16" s="26"/>
      <c r="M16" s="26"/>
      <c r="N16" s="26"/>
      <c r="O16" s="26"/>
      <c r="P16" s="26"/>
      <c r="Q16" s="40"/>
      <c r="R16" s="28">
        <f>SUM(Cashflowoverzicht!$D16:$P16)</f>
        <v>626</v>
      </c>
      <c r="S16" s="41"/>
    </row>
    <row r="17" ht="17.25" customHeight="1">
      <c r="B17" s="39" t="s">
        <v>14</v>
      </c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40"/>
      <c r="R17" s="28">
        <f>SUM(Cashflowoverzicht!$D17:$P17)</f>
        <v>0</v>
      </c>
      <c r="S17" s="41"/>
    </row>
    <row r="18" ht="17.25" customHeight="1">
      <c r="B18" s="39" t="s">
        <v>14</v>
      </c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40"/>
      <c r="R18" s="28">
        <f>SUM(Cashflowoverzicht!$D18:$P18)</f>
        <v>0</v>
      </c>
      <c r="S18" s="41"/>
    </row>
    <row r="19" ht="17.25" customHeight="1">
      <c r="B19" s="39" t="s">
        <v>15</v>
      </c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40"/>
      <c r="R19" s="28">
        <f>SUM(Cashflowoverzicht!$D19:$P19)</f>
        <v>0</v>
      </c>
      <c r="S19" s="41"/>
    </row>
    <row r="20" ht="17.25" customHeight="1">
      <c r="B20" s="39" t="s">
        <v>16</v>
      </c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40"/>
      <c r="R20" s="28">
        <f>SUM(Cashflowoverzicht!$D20:$P20)</f>
        <v>0</v>
      </c>
      <c r="S20" s="41"/>
    </row>
    <row r="21" ht="17.25" customHeight="1">
      <c r="B21" s="39" t="s">
        <v>17</v>
      </c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40"/>
      <c r="R21" s="28">
        <f>SUM(Cashflowoverzicht!$D21:$P21)</f>
        <v>0</v>
      </c>
      <c r="S21" s="41"/>
    </row>
    <row r="22" ht="17.25" customHeight="1">
      <c r="B22" s="39" t="s">
        <v>18</v>
      </c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40"/>
      <c r="R22" s="28">
        <f>SUM(Cashflowoverzicht!$D22:$P22)</f>
        <v>0</v>
      </c>
      <c r="S22" s="41"/>
    </row>
    <row r="23" ht="17.25" customHeight="1">
      <c r="B23" s="39" t="s">
        <v>19</v>
      </c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40"/>
      <c r="R23" s="28">
        <f>SUM(Cashflowoverzicht!$D23:$P23)</f>
        <v>0</v>
      </c>
      <c r="S23" s="41"/>
    </row>
    <row r="24" ht="17.25" customHeight="1">
      <c r="B24" s="39" t="s">
        <v>20</v>
      </c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40"/>
      <c r="R24" s="28">
        <f>SUM(Cashflowoverzicht!$D24:$P24)</f>
        <v>0</v>
      </c>
      <c r="S24" s="41"/>
    </row>
    <row r="25" ht="17.25" customHeight="1">
      <c r="B25" s="39" t="s">
        <v>21</v>
      </c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40"/>
      <c r="R25" s="28">
        <f>SUM(Cashflowoverzicht!$D25:$P25)</f>
        <v>0</v>
      </c>
      <c r="S25" s="41"/>
    </row>
    <row r="26" ht="17.25" customHeight="1">
      <c r="B26" s="39" t="s">
        <v>22</v>
      </c>
      <c r="C26" s="23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40"/>
      <c r="R26" s="28">
        <f>SUM(Cashflowoverzicht!$D26:$P26)</f>
        <v>0</v>
      </c>
      <c r="S26" s="41"/>
    </row>
    <row r="27" ht="17.25" customHeight="1">
      <c r="B27" s="39" t="s">
        <v>23</v>
      </c>
      <c r="C27" s="23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40"/>
      <c r="R27" s="28">
        <f>SUM(Cashflowoverzicht!$D27:$P27)</f>
        <v>0</v>
      </c>
      <c r="S27" s="41"/>
    </row>
    <row r="28" ht="17.25" customHeight="1">
      <c r="B28" s="39" t="s">
        <v>24</v>
      </c>
      <c r="C28" s="23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40"/>
      <c r="R28" s="28">
        <f>SUM(Cashflowoverzicht!$D28:$P28)</f>
        <v>0</v>
      </c>
      <c r="S28" s="41"/>
    </row>
    <row r="29" ht="17.25" customHeight="1">
      <c r="B29" s="39" t="s">
        <v>25</v>
      </c>
      <c r="C29" s="23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40"/>
      <c r="R29" s="28">
        <f>SUM(Cashflowoverzicht!$D29:$P29)</f>
        <v>0</v>
      </c>
      <c r="S29" s="41"/>
    </row>
    <row r="30" ht="17.25" customHeight="1">
      <c r="B30" s="39" t="s">
        <v>26</v>
      </c>
      <c r="C30" s="23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40"/>
      <c r="R30" s="28">
        <f>SUM(Cashflowoverzicht!$D30:$P30)</f>
        <v>0</v>
      </c>
      <c r="S30" s="41"/>
    </row>
    <row r="31" ht="17.25" customHeight="1">
      <c r="B31" s="39" t="s">
        <v>27</v>
      </c>
      <c r="C31" s="23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40"/>
      <c r="R31" s="28">
        <f>SUM(Cashflowoverzicht!$D31:$P31)</f>
        <v>0</v>
      </c>
      <c r="S31" s="41"/>
    </row>
    <row r="32" ht="17.25" customHeight="1">
      <c r="B32" s="39" t="s">
        <v>28</v>
      </c>
      <c r="C32" s="23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40"/>
      <c r="R32" s="28">
        <f>SUM(Cashflowoverzicht!$D32:$P32)</f>
        <v>0</v>
      </c>
      <c r="S32" s="41"/>
    </row>
    <row r="33" ht="17.25" customHeight="1">
      <c r="B33" s="39" t="s">
        <v>29</v>
      </c>
      <c r="C33" s="23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40"/>
      <c r="R33" s="28">
        <f>SUM(Cashflowoverzicht!$D33:$P33)</f>
        <v>0</v>
      </c>
      <c r="S33" s="41"/>
    </row>
    <row r="34" ht="17.25" customHeight="1">
      <c r="B34" s="39" t="s">
        <v>30</v>
      </c>
      <c r="C34" s="23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40"/>
      <c r="R34" s="28">
        <f>SUM(Cashflowoverzicht!$D34:$P34)</f>
        <v>0</v>
      </c>
      <c r="S34" s="41"/>
    </row>
    <row r="35" ht="17.25" customHeight="1">
      <c r="B35" s="39" t="s">
        <v>30</v>
      </c>
      <c r="C35" s="2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40"/>
      <c r="R35" s="28">
        <f>SUM(Cashflowoverzicht!$D35:$P35)</f>
        <v>0</v>
      </c>
      <c r="S35" s="41"/>
    </row>
    <row r="36" ht="17.25" customHeight="1">
      <c r="B36" s="39" t="s">
        <v>31</v>
      </c>
      <c r="C36" s="23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40"/>
      <c r="R36" s="28">
        <f>SUM(Cashflowoverzicht!$D36:$P36)</f>
        <v>0</v>
      </c>
      <c r="S36" s="41"/>
    </row>
    <row r="37" ht="17.25" customHeight="1">
      <c r="B37" s="42" t="s">
        <v>3</v>
      </c>
      <c r="C37" s="23"/>
      <c r="D37" s="10">
        <f>SUBTOTAL(109,Cashflowoverzicht!$D$16:$D$36)</f>
        <v>0</v>
      </c>
      <c r="E37" s="10">
        <f>SUBTOTAL(109,Cashflowoverzicht!$E$16:$E$36)</f>
        <v>400</v>
      </c>
      <c r="F37" s="10">
        <f>SUBTOTAL(109,Cashflowoverzicht!$F$16:$F$36)</f>
        <v>0</v>
      </c>
      <c r="G37" s="10">
        <f>SUBTOTAL(109,Cashflowoverzicht!$G$16:$G$36)</f>
        <v>226</v>
      </c>
      <c r="H37" s="10">
        <f>SUBTOTAL(109,Cashflowoverzicht!$H$16:$H$36)</f>
        <v>0</v>
      </c>
      <c r="I37" s="10">
        <f>SUBTOTAL(109,Cashflowoverzicht!$I$16:$I$36)</f>
        <v>0</v>
      </c>
      <c r="J37" s="10">
        <f>SUBTOTAL(109,Cashflowoverzicht!$J$16:$J$36)</f>
        <v>0</v>
      </c>
      <c r="K37" s="10">
        <f>SUBTOTAL(109,Cashflowoverzicht!$K$16:$K$36)</f>
        <v>0</v>
      </c>
      <c r="L37" s="10">
        <f>SUBTOTAL(109,Cashflowoverzicht!$L$16:$L$36)</f>
        <v>0</v>
      </c>
      <c r="M37" s="10">
        <f>SUBTOTAL(109,Cashflowoverzicht!$M$16:$M$36)</f>
        <v>0</v>
      </c>
      <c r="N37" s="10">
        <f>SUBTOTAL(109,Cashflowoverzicht!$N$16:$N$36)</f>
        <v>0</v>
      </c>
      <c r="O37" s="10">
        <f>SUBTOTAL(109,Cashflowoverzicht!$O$16:$O$36)</f>
        <v>0</v>
      </c>
      <c r="P37" s="10">
        <f>SUBTOTAL(109,Cashflowoverzicht!$P$16:$P$36)</f>
        <v>0</v>
      </c>
      <c r="Q37" s="23"/>
      <c r="R37" s="10">
        <f>SUBTOTAL(109,Cashflowoverzicht!$R$16:$R$36)</f>
        <v>626</v>
      </c>
      <c r="S37" s="32"/>
    </row>
    <row r="38" ht="17.25" customHeight="1">
      <c r="B38" s="43"/>
    </row>
    <row r="39" ht="17.25" customHeight="1">
      <c r="B39" s="38" t="s">
        <v>32</v>
      </c>
      <c r="C39" s="34"/>
      <c r="Q39" s="23"/>
    </row>
    <row r="40" ht="17.25" customHeight="1">
      <c r="B40" s="39" t="s">
        <v>33</v>
      </c>
      <c r="C40" s="23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8">
        <f>SUM(Cashflowoverzicht!$D40:$P40)</f>
        <v>0</v>
      </c>
      <c r="S40" s="41"/>
    </row>
    <row r="41" ht="17.25" customHeight="1">
      <c r="B41" s="39" t="s">
        <v>34</v>
      </c>
      <c r="C41" s="23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  <c r="R41" s="28">
        <f>SUM(Cashflowoverzicht!$D41:$P41)</f>
        <v>0</v>
      </c>
      <c r="S41" s="41"/>
    </row>
    <row r="42" ht="17.25" customHeight="1">
      <c r="B42" s="39" t="s">
        <v>35</v>
      </c>
      <c r="C42" s="23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7"/>
      <c r="R42" s="28">
        <f>SUM(Cashflowoverzicht!$D42:$P42)</f>
        <v>0</v>
      </c>
      <c r="S42" s="41"/>
    </row>
    <row r="43" ht="17.25" customHeight="1">
      <c r="B43" s="39" t="s">
        <v>36</v>
      </c>
      <c r="C43" s="23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  <c r="R43" s="28">
        <f>SUM(Cashflowoverzicht!$D43:$P43)</f>
        <v>0</v>
      </c>
      <c r="S43" s="41"/>
    </row>
    <row r="44" ht="17.25" customHeight="1">
      <c r="B44" s="39" t="s">
        <v>37</v>
      </c>
      <c r="C44" s="23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28">
        <f>SUM(Cashflowoverzicht!$D44:$P44)</f>
        <v>0</v>
      </c>
      <c r="S44" s="41"/>
    </row>
    <row r="45" ht="17.25" customHeight="1">
      <c r="A45" s="44"/>
      <c r="B45" s="42" t="s">
        <v>3</v>
      </c>
      <c r="C45" s="23"/>
      <c r="D45" s="10">
        <f>SUBTOTAL(109,Cashflowoverzicht!$D$40:$D$44)</f>
        <v>0</v>
      </c>
      <c r="E45" s="10">
        <f>SUBTOTAL(109,Cashflowoverzicht!$E$40:$E$44)</f>
        <v>0</v>
      </c>
      <c r="F45" s="10">
        <f>SUBTOTAL(109,Cashflowoverzicht!$F$40:$F$44)</f>
        <v>0</v>
      </c>
      <c r="G45" s="10">
        <f>SUBTOTAL(109,Cashflowoverzicht!$G$40:$G$44)</f>
        <v>0</v>
      </c>
      <c r="H45" s="10">
        <f>SUBTOTAL(109,Cashflowoverzicht!$H$40:$H$44)</f>
        <v>0</v>
      </c>
      <c r="I45" s="10">
        <f>SUBTOTAL(109,Cashflowoverzicht!$I$40:$I$44)</f>
        <v>0</v>
      </c>
      <c r="J45" s="10">
        <f>SUBTOTAL(109,Cashflowoverzicht!$J$40:$J$44)</f>
        <v>0</v>
      </c>
      <c r="K45" s="10">
        <f>SUBTOTAL(109,Cashflowoverzicht!$K$40:$K$44)</f>
        <v>0</v>
      </c>
      <c r="L45" s="10">
        <f>SUBTOTAL(109,Cashflowoverzicht!$L$40:$L$44)</f>
        <v>0</v>
      </c>
      <c r="M45" s="10">
        <f>SUBTOTAL(109,Cashflowoverzicht!$M$40:$M$44)</f>
        <v>0</v>
      </c>
      <c r="N45" s="10">
        <f>SUBTOTAL(109,Cashflowoverzicht!$N$40:$N$44)</f>
        <v>0</v>
      </c>
      <c r="O45" s="10">
        <f>SUBTOTAL(109,Cashflowoverzicht!$O$40:$O$44)</f>
        <v>0</v>
      </c>
      <c r="P45" s="10">
        <f>SUBTOTAL(109,Cashflowoverzicht!$P$40:$P$44)</f>
        <v>0</v>
      </c>
      <c r="Q45" s="23"/>
      <c r="R45" s="10">
        <f>SUBTOTAL(109,Cashflowoverzicht!$R$40:$R$44)</f>
        <v>0</v>
      </c>
      <c r="S45" s="45"/>
      <c r="T45" s="44"/>
      <c r="U45" s="44"/>
      <c r="V45" s="44"/>
      <c r="W45" s="44"/>
      <c r="X45" s="44"/>
      <c r="Y45" s="44"/>
      <c r="Z45" s="44"/>
    </row>
    <row r="46" ht="17.25" customHeight="1">
      <c r="B46" s="33" t="s">
        <v>38</v>
      </c>
      <c r="C46" s="34"/>
      <c r="D46" s="35">
        <f>SUM(Cashflowoverzicht!$D$16:$D$36,Cashflowoverzicht!$D$40:$D$44)</f>
        <v>0</v>
      </c>
      <c r="E46" s="35">
        <f>SUM(Cashflowoverzicht!$E$16:$E$36,Cashflowoverzicht!$E$40:$E$44)</f>
        <v>400</v>
      </c>
      <c r="F46" s="35">
        <f>SUM(Cashflowoverzicht!$F$16:$F$36,Cashflowoverzicht!$F$40:$F$44)</f>
        <v>0</v>
      </c>
      <c r="G46" s="35">
        <f>SUM(Cashflowoverzicht!$G$16:$G$36,Cashflowoverzicht!$G$40:$G$44)</f>
        <v>226</v>
      </c>
      <c r="H46" s="35">
        <f>SUM(Cashflowoverzicht!$H$16:$H$36,Cashflowoverzicht!$H$40:$H$44)</f>
        <v>0</v>
      </c>
      <c r="I46" s="35">
        <f>SUM(Cashflowoverzicht!$I$16:$I$36,Cashflowoverzicht!$I$40:$I$44)</f>
        <v>0</v>
      </c>
      <c r="J46" s="35">
        <f>SUM(Cashflowoverzicht!$J$16:$J$36,Cashflowoverzicht!$J$40:$J$44)</f>
        <v>0</v>
      </c>
      <c r="K46" s="35">
        <f>SUM(Cashflowoverzicht!$K$16:$K$36,Cashflowoverzicht!$K$40:$K$44)</f>
        <v>0</v>
      </c>
      <c r="L46" s="35">
        <f>SUM(Cashflowoverzicht!$L$16:$L$36,Cashflowoverzicht!$L$40:$L$44)</f>
        <v>0</v>
      </c>
      <c r="M46" s="35">
        <f>SUM(Cashflowoverzicht!$M$16:$M$36,Cashflowoverzicht!$M$40:$M$44)</f>
        <v>0</v>
      </c>
      <c r="N46" s="35">
        <f>SUM(Cashflowoverzicht!$N$16:$N$36,Cashflowoverzicht!$N$40:$N$44)</f>
        <v>0</v>
      </c>
      <c r="O46" s="35">
        <f>SUM(Cashflowoverzicht!$O$16:$O$36,Cashflowoverzicht!$O$40:$O$44)</f>
        <v>0</v>
      </c>
      <c r="P46" s="35">
        <f>SUM(Cashflowoverzicht!$P$16:$P$36,Cashflowoverzicht!$P$40:$P$44)</f>
        <v>0</v>
      </c>
      <c r="Q46" s="34"/>
      <c r="R46" s="35">
        <f>SUM(Cashflowoverzicht!$R$16:$R$36,Cashflowoverzicht!$R$40:$R$44)</f>
        <v>626</v>
      </c>
      <c r="S46" s="45"/>
    </row>
    <row r="47" ht="17.25" customHeight="1">
      <c r="B47" s="37"/>
    </row>
    <row r="48" ht="17.25" customHeight="1">
      <c r="B48" s="33" t="s">
        <v>39</v>
      </c>
      <c r="C48" s="34"/>
      <c r="D48" s="35">
        <f t="shared" ref="D48:P48" si="2">D13-D46</f>
        <v>100</v>
      </c>
      <c r="E48" s="35">
        <f t="shared" si="2"/>
        <v>-125</v>
      </c>
      <c r="F48" s="35">
        <f t="shared" si="2"/>
        <v>45</v>
      </c>
      <c r="G48" s="35">
        <f t="shared" si="2"/>
        <v>-1</v>
      </c>
      <c r="H48" s="35">
        <f t="shared" si="2"/>
        <v>224</v>
      </c>
      <c r="I48" s="35">
        <f t="shared" si="2"/>
        <v>269</v>
      </c>
      <c r="J48" s="35">
        <f t="shared" si="2"/>
        <v>269</v>
      </c>
      <c r="K48" s="35">
        <f t="shared" si="2"/>
        <v>269</v>
      </c>
      <c r="L48" s="35">
        <f t="shared" si="2"/>
        <v>269</v>
      </c>
      <c r="M48" s="35">
        <f t="shared" si="2"/>
        <v>269</v>
      </c>
      <c r="N48" s="35">
        <f t="shared" si="2"/>
        <v>269</v>
      </c>
      <c r="O48" s="35">
        <f t="shared" si="2"/>
        <v>269</v>
      </c>
      <c r="P48" s="35">
        <f t="shared" si="2"/>
        <v>269</v>
      </c>
      <c r="Q48" s="34"/>
      <c r="R48" s="35">
        <f>R13-R46</f>
        <v>438</v>
      </c>
      <c r="S48" s="45"/>
    </row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mergeCells count="3">
    <mergeCell ref="B14:S14"/>
    <mergeCell ref="B38:S38"/>
    <mergeCell ref="B47:S47"/>
  </mergeCells>
  <conditionalFormatting sqref="E6:P6">
    <cfRule type="expression" dxfId="0" priority="1">
      <formula>E6&lt;0</formula>
    </cfRule>
  </conditionalFormatting>
  <conditionalFormatting sqref="E48:P48">
    <cfRule type="expression" dxfId="0" priority="2">
      <formula>E48&lt;0</formula>
    </cfRule>
  </conditionalFormatting>
  <conditionalFormatting sqref="E13:P13">
    <cfRule type="expression" dxfId="0" priority="3">
      <formula>E13&lt;0</formula>
    </cfRule>
  </conditionalFormatting>
  <printOptions horizontalCentered="1" verticalCentered="1"/>
  <pageMargins bottom="0.5" footer="0.0" header="0.0" left="0.5" right="0.5" top="0.5"/>
  <pageSetup paperSize="9" orientation="landscape"/>
  <drawing r:id="rId1"/>
  <extLst>
    <ext uri="{05C60535-1F16-4fd2-B633-F4F36F0B64E0}">
      <x14:sparklineGroups>
        <x14:sparklineGroup displayEmptyCellsAs="gap">
          <x14:colorSeries rgb="FFA5A5A5"/>
          <x14:sparklines>
            <x14:sparkline>
              <xm:f>Cashflowoverzicht!D6:P6</xm:f>
              <xm:sqref>S6</xm:sqref>
            </x14:sparkline>
          </x14:sparklines>
        </x14:sparklineGroup>
        <x14:sparklineGroup displayEmptyCellsAs="gap">
          <x14:colorSeries rgb="FFA5A5A5"/>
          <x14:sparklines>
            <x14:sparkline>
              <xm:f>Cashflowoverzicht!D12:P12</xm:f>
              <xm:sqref>S12</xm:sqref>
            </x14:sparkline>
          </x14:sparklines>
        </x14:sparklineGroup>
        <x14:sparklineGroup displayEmptyCellsAs="gap">
          <x14:colorSeries rgb="FFA5A5A5"/>
          <x14:sparklines>
            <x14:sparkline>
              <xm:f>Cashflowoverzicht!D13:P13</xm:f>
              <xm:sqref>S13</xm:sqref>
            </x14:sparkline>
          </x14:sparklines>
        </x14:sparklineGroup>
        <x14:sparklineGroup displayEmptyCellsAs="gap">
          <x14:colorSeries rgb="FFA5A5A5"/>
          <x14:sparklines>
            <x14:sparkline>
              <xm:f>Cashflowoverzicht!D37:P37</xm:f>
              <xm:sqref>S37</xm:sqref>
            </x14:sparkline>
          </x14:sparklines>
        </x14:sparklineGroup>
        <x14:sparklineGroup displayEmptyCellsAs="gap">
          <x14:colorSeries rgb="FFA5A5A5"/>
          <x14:sparklines>
            <x14:sparkline>
              <xm:f>Cashflowoverzicht!D45:P45</xm:f>
              <xm:sqref>S45</xm:sqref>
            </x14:sparkline>
          </x14:sparklines>
        </x14:sparklineGroup>
        <x14:sparklineGroup displayEmptyCellsAs="gap">
          <x14:colorSeries rgb="FFA5A5A5"/>
          <x14:sparklines>
            <x14:sparkline>
              <xm:f>Cashflowoverzicht!D46:P46</xm:f>
              <xm:sqref>S46</xm:sqref>
            </x14:sparkline>
          </x14:sparklines>
        </x14:sparklineGroup>
        <x14:sparklineGroup displayEmptyCellsAs="gap">
          <x14:colorSeries rgb="FFA5A5A5"/>
          <x14:sparklines>
            <x14:sparkline>
              <xm:f>Cashflowoverzicht!D48:P48</xm:f>
              <xm:sqref>S48</xm:sqref>
            </x14:sparkline>
          </x14:sparklines>
        </x14:sparklineGroup>
      </x14:sparklineGroups>
    </ext>
  </extLst>
</worksheet>
</file>